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Product Development\Product Development\__Updates\Update Tracking - 11.1.22 Buydowns\Calculators\Protected Versions\"/>
    </mc:Choice>
  </mc:AlternateContent>
  <xr:revisionPtr revIDLastSave="0" documentId="13_ncr:1_{DEC2CB18-4286-4D51-8C61-77D81E9F90A3}" xr6:coauthVersionLast="36" xr6:coauthVersionMax="36" xr10:uidLastSave="{00000000-0000-0000-0000-000000000000}"/>
  <bookViews>
    <workbookView xWindow="0" yWindow="0" windowWidth="17850" windowHeight="8970" tabRatio="925" xr2:uid="{00000000-000D-0000-FFFF-FFFF00000000}"/>
  </bookViews>
  <sheets>
    <sheet name="Buydown Calculator" sheetId="54" r:id="rId1"/>
  </sheets>
  <calcPr calcId="191029"/>
</workbook>
</file>

<file path=xl/calcChain.xml><?xml version="1.0" encoding="utf-8"?>
<calcChain xmlns="http://schemas.openxmlformats.org/spreadsheetml/2006/main">
  <c r="B16" i="54" l="1"/>
  <c r="D14" i="54"/>
  <c r="F14" i="54" s="1"/>
  <c r="D13" i="54"/>
  <c r="F13" i="54" s="1"/>
  <c r="D7" i="54"/>
  <c r="F7" i="54" s="1"/>
  <c r="B8" i="54"/>
  <c r="D6" i="54"/>
  <c r="F6" i="54" s="1"/>
  <c r="D5" i="54"/>
  <c r="F5" i="54" s="1"/>
  <c r="E14" i="54" l="1"/>
  <c r="G14" i="54" s="1"/>
  <c r="H14" i="54" s="1"/>
  <c r="E13" i="54"/>
  <c r="G13" i="54" s="1"/>
  <c r="H13" i="54" s="1"/>
  <c r="E7" i="54"/>
  <c r="E6" i="54"/>
  <c r="G6" i="54" s="1"/>
  <c r="H6" i="54" s="1"/>
  <c r="E5" i="54"/>
  <c r="G5" i="54" s="1"/>
  <c r="H5" i="54" s="1"/>
  <c r="H15" i="54" l="1"/>
  <c r="H7" i="54"/>
  <c r="H8" i="54" s="1"/>
  <c r="G7" i="54"/>
</calcChain>
</file>

<file path=xl/sharedStrings.xml><?xml version="1.0" encoding="utf-8"?>
<sst xmlns="http://schemas.openxmlformats.org/spreadsheetml/2006/main" count="27" uniqueCount="16">
  <si>
    <t>Loan Amount</t>
  </si>
  <si>
    <t>Year</t>
  </si>
  <si>
    <t>Rate</t>
  </si>
  <si>
    <t>Total Monthly Payment</t>
  </si>
  <si>
    <t>Payment by Borrower</t>
  </si>
  <si>
    <t>Monthly Buydown</t>
  </si>
  <si>
    <t xml:space="preserve">Annual Buydown </t>
  </si>
  <si>
    <t>Note Rate</t>
  </si>
  <si>
    <t>Monthly Rate</t>
  </si>
  <si>
    <t>Total Buydown Subsidy</t>
  </si>
  <si>
    <t>Buydown Plan: 2-1</t>
  </si>
  <si>
    <t>3-30</t>
  </si>
  <si>
    <t>Buydown Plan: 1-0</t>
  </si>
  <si>
    <t>2-30</t>
  </si>
  <si>
    <t>Loan Term</t>
  </si>
  <si>
    <t>Revised 10/27/2022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</si>
</sst>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5" formatCode="&quot;$&quot;#,##0"/>
    <numFmt numFmtId="166" formatCode="0.000%"/>
    <numFmt numFmtId="167" formatCode="0.000"/>
    <numFmt numFmtId="168" formatCode=";;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007D7A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6" fontId="3" fillId="0" borderId="1" xfId="5" applyNumberFormat="1" applyFont="1" applyBorder="1" applyAlignment="1">
      <alignment horizontal="center"/>
    </xf>
    <xf numFmtId="8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66" fontId="3" fillId="0" borderId="2" xfId="5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2" xfId="0" applyFont="1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166" fontId="3" fillId="2" borderId="1" xfId="5" applyNumberFormat="1" applyFont="1" applyFill="1" applyBorder="1" applyAlignment="1" applyProtection="1">
      <alignment horizontal="center"/>
      <protection locked="0"/>
    </xf>
    <xf numFmtId="8" fontId="3" fillId="0" borderId="10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8" fontId="6" fillId="4" borderId="3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wrapText="1"/>
    </xf>
    <xf numFmtId="168" fontId="4" fillId="0" borderId="4" xfId="0" applyNumberFormat="1" applyFont="1" applyBorder="1"/>
    <xf numFmtId="168" fontId="3" fillId="0" borderId="3" xfId="5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0" borderId="0" xfId="0" applyFont="1" applyBorder="1"/>
    <xf numFmtId="0" fontId="3" fillId="0" borderId="13" xfId="0" applyFont="1" applyBorder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8" fontId="6" fillId="4" borderId="12" xfId="0" applyNumberFormat="1" applyFont="1" applyFill="1" applyBorder="1" applyAlignment="1">
      <alignment horizontal="center" vertical="center"/>
    </xf>
    <xf numFmtId="8" fontId="6" fillId="4" borderId="7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66" fontId="3" fillId="0" borderId="6" xfId="5" applyNumberFormat="1" applyFont="1" applyBorder="1" applyAlignment="1">
      <alignment horizontal="center" vertical="center"/>
    </xf>
    <xf numFmtId="166" fontId="3" fillId="0" borderId="2" xfId="5" applyNumberFormat="1" applyFont="1" applyBorder="1" applyAlignment="1">
      <alignment horizontal="center" vertical="center"/>
    </xf>
    <xf numFmtId="8" fontId="3" fillId="0" borderId="6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66" fontId="3" fillId="0" borderId="10" xfId="5" applyNumberFormat="1" applyFont="1" applyBorder="1" applyAlignment="1">
      <alignment horizontal="center" vertical="center"/>
    </xf>
    <xf numFmtId="8" fontId="3" fillId="0" borderId="10" xfId="0" applyNumberFormat="1" applyFont="1" applyBorder="1" applyAlignment="1">
      <alignment horizontal="center" vertical="center"/>
    </xf>
    <xf numFmtId="8" fontId="3" fillId="0" borderId="8" xfId="0" applyNumberFormat="1" applyFont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8" fontId="3" fillId="0" borderId="9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</cellXfs>
  <cellStyles count="6">
    <cellStyle name="Normal" xfId="0" builtinId="0"/>
    <cellStyle name="Normal 2" xfId="2" xr:uid="{00000000-0005-0000-0000-000002000000}"/>
    <cellStyle name="Normal 2 2" xfId="4" xr:uid="{00000000-0005-0000-0000-000003000000}"/>
    <cellStyle name="Normal 3" xfId="3" xr:uid="{00000000-0005-0000-0000-000004000000}"/>
    <cellStyle name="Normal 4" xfId="1" xr:uid="{00000000-0005-0000-0000-000005000000}"/>
    <cellStyle name="Percent" xfId="5" builtinId="5"/>
  </cellStyles>
  <dxfs count="0"/>
  <tableStyles count="0" defaultTableStyle="TableStyleMedium2" defaultPivotStyle="PivotStyleLight16"/>
  <colors>
    <mruColors>
      <color rgb="FFE4044E"/>
      <color rgb="FF00B096"/>
      <color rgb="FF007D7A"/>
      <color rgb="FF004C43"/>
      <color rgb="FF82BE42"/>
      <color rgb="FF707271"/>
      <color rgb="FF727071"/>
      <color rgb="FF8D2061"/>
      <color rgb="FFFFA2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150947</xdr:colOff>
      <xdr:row>0</xdr:row>
      <xdr:rowOff>0</xdr:rowOff>
    </xdr:from>
    <xdr:to>
      <xdr:col>5</xdr:col>
      <xdr:colOff>398132</xdr:colOff>
      <xdr:row>0</xdr:row>
      <xdr:rowOff>1646063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0EB218-12DB-427E-90CB-D5D4D0D07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47" y="0"/>
          <a:ext cx="4790610" cy="16460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142875</xdr:rowOff>
    </xdr:from>
    <xdr:to>
      <xdr:col>6</xdr:col>
      <xdr:colOff>915376</xdr:colOff>
      <xdr:row>21</xdr:row>
      <xdr:rowOff>57244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E6F6F1-20AC-46E3-8AE0-60261E3D7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29400"/>
          <a:ext cx="7449526" cy="676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A47F6-DDFA-4FC0-A746-9AE159A4131D}">
  <sheetPr codeName="Sheet11">
    <pageSetUpPr fitToPage="1"/>
  </sheetPr>
  <dimension ref="A1:I42"/>
  <sheetViews>
    <sheetView showGridLines="0" tabSelected="1" zoomScaleNormal="100" workbookViewId="0">
      <selection activeCell="B14" sqref="B14"/>
    </sheetView>
  </sheetViews>
  <sheetFormatPr defaultColWidth="0" defaultRowHeight="15" zeroHeight="1" x14ac:dyDescent="0.25"/>
  <cols>
    <col min="1" max="1" width="15.42578125" style="1" bestFit="1" customWidth="1"/>
    <col min="2" max="2" width="10.140625" style="1" customWidth="1"/>
    <col min="3" max="4" width="9.140625" style="3" customWidth="1"/>
    <col min="5" max="5" width="24.28515625" style="3" bestFit="1" customWidth="1"/>
    <col min="6" max="6" width="23" style="1" customWidth="1"/>
    <col min="7" max="7" width="24.28515625" style="1" bestFit="1" customWidth="1"/>
    <col min="8" max="8" width="23.5703125" style="1" bestFit="1" customWidth="1"/>
    <col min="9" max="9" width="9.140625" style="1" customWidth="1"/>
    <col min="10" max="16384" width="9.140625" style="1" hidden="1"/>
  </cols>
  <sheetData>
    <row r="1" spans="1:8" ht="147.6" customHeight="1" x14ac:dyDescent="0.25"/>
    <row r="2" spans="1:8" ht="12" customHeight="1" x14ac:dyDescent="0.25">
      <c r="A2" s="32" t="s">
        <v>15</v>
      </c>
      <c r="B2" s="33"/>
      <c r="C2" s="33"/>
      <c r="D2" s="33"/>
      <c r="E2" s="33"/>
      <c r="F2" s="33"/>
      <c r="G2" s="33"/>
      <c r="H2" s="33"/>
    </row>
    <row r="3" spans="1:8" ht="9.6" customHeight="1" x14ac:dyDescent="0.25"/>
    <row r="4" spans="1:8" x14ac:dyDescent="0.25">
      <c r="A4" s="36" t="s">
        <v>10</v>
      </c>
      <c r="B4" s="37"/>
      <c r="C4" s="29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5" t="s">
        <v>6</v>
      </c>
    </row>
    <row r="5" spans="1:8" x14ac:dyDescent="0.25">
      <c r="A5" s="13" t="s">
        <v>0</v>
      </c>
      <c r="B5" s="16"/>
      <c r="C5" s="9">
        <v>1</v>
      </c>
      <c r="D5" s="10">
        <f>B6-2%</f>
        <v>-0.02</v>
      </c>
      <c r="E5" s="11">
        <f>IFERROR(PMT($B$8,$B$7,$B$5*(-1)),"")</f>
        <v>0</v>
      </c>
      <c r="F5" s="18">
        <f>IFERROR(PMT($D5/12,$B$7,$B$5*(-1)),"")</f>
        <v>0</v>
      </c>
      <c r="G5" s="11">
        <f>IFERROR(E5-F5,"")</f>
        <v>0</v>
      </c>
      <c r="H5" s="4">
        <f>IFERROR(G5*12,"")</f>
        <v>0</v>
      </c>
    </row>
    <row r="6" spans="1:8" x14ac:dyDescent="0.25">
      <c r="A6" s="14" t="s">
        <v>7</v>
      </c>
      <c r="B6" s="17"/>
      <c r="C6" s="5">
        <v>2</v>
      </c>
      <c r="D6" s="6">
        <f>B6-1%</f>
        <v>-0.01</v>
      </c>
      <c r="E6" s="4">
        <f>IFERROR(PMT($B$8,$B$7,$B$5*(-1)),"")</f>
        <v>0</v>
      </c>
      <c r="F6" s="4">
        <f>IFERROR(PMT($D6/12,$B$7,$B$5*(-1)),"")</f>
        <v>0</v>
      </c>
      <c r="G6" s="4">
        <f>IFERROR(E6-F6,"")</f>
        <v>0</v>
      </c>
      <c r="H6" s="4">
        <f>IFERROR(G6*12,"")</f>
        <v>0</v>
      </c>
    </row>
    <row r="7" spans="1:8" x14ac:dyDescent="0.25">
      <c r="A7" s="24" t="s">
        <v>14</v>
      </c>
      <c r="B7" s="23">
        <v>360</v>
      </c>
      <c r="C7" s="38" t="s">
        <v>11</v>
      </c>
      <c r="D7" s="40">
        <f>B6</f>
        <v>0</v>
      </c>
      <c r="E7" s="42">
        <f>IFERROR(PMT($B$8,$B$7,$B$5*(-1)),"")</f>
        <v>0</v>
      </c>
      <c r="F7" s="42">
        <f>IFERROR(PMT($D7/12,$B$7,$B$5*(-1)),"")</f>
        <v>0</v>
      </c>
      <c r="G7" s="7">
        <f>IFERROR(E7-F7,"")</f>
        <v>0</v>
      </c>
      <c r="H7" s="4">
        <f>IFERROR(E7-F7,"")</f>
        <v>0</v>
      </c>
    </row>
    <row r="8" spans="1:8" x14ac:dyDescent="0.25">
      <c r="A8" s="25" t="s">
        <v>8</v>
      </c>
      <c r="B8" s="26">
        <f>B6/12</f>
        <v>0</v>
      </c>
      <c r="C8" s="39"/>
      <c r="D8" s="41"/>
      <c r="E8" s="43"/>
      <c r="F8" s="43"/>
      <c r="G8" s="19" t="s">
        <v>9</v>
      </c>
      <c r="H8" s="20">
        <f>SUM(H5:H7)</f>
        <v>0</v>
      </c>
    </row>
    <row r="9" spans="1:8" x14ac:dyDescent="0.25">
      <c r="C9" s="8"/>
      <c r="D9" s="8"/>
      <c r="E9" s="8"/>
      <c r="F9" s="2"/>
      <c r="G9" s="2"/>
      <c r="H9" s="12"/>
    </row>
    <row r="10" spans="1:8" x14ac:dyDescent="0.25">
      <c r="A10" s="30"/>
      <c r="B10" s="30"/>
      <c r="C10" s="27"/>
      <c r="D10" s="8"/>
      <c r="E10" s="8"/>
      <c r="F10" s="2"/>
      <c r="G10" s="2"/>
      <c r="H10" s="2"/>
    </row>
    <row r="11" spans="1:8" x14ac:dyDescent="0.25">
      <c r="A11" s="31"/>
      <c r="B11" s="31"/>
      <c r="C11" s="28"/>
      <c r="D11" s="8"/>
      <c r="E11" s="8"/>
      <c r="F11" s="2"/>
      <c r="G11" s="2"/>
      <c r="H11" s="2"/>
    </row>
    <row r="12" spans="1:8" x14ac:dyDescent="0.25">
      <c r="A12" s="36" t="s">
        <v>12</v>
      </c>
      <c r="B12" s="37"/>
      <c r="C12" s="29" t="s">
        <v>1</v>
      </c>
      <c r="D12" s="15" t="s">
        <v>2</v>
      </c>
      <c r="E12" s="15" t="s">
        <v>3</v>
      </c>
      <c r="F12" s="15" t="s">
        <v>4</v>
      </c>
      <c r="G12" s="15" t="s">
        <v>5</v>
      </c>
      <c r="H12" s="15" t="s">
        <v>6</v>
      </c>
    </row>
    <row r="13" spans="1:8" x14ac:dyDescent="0.25">
      <c r="A13" s="13" t="s">
        <v>0</v>
      </c>
      <c r="B13" s="21"/>
      <c r="C13" s="9">
        <v>1</v>
      </c>
      <c r="D13" s="10">
        <f>B14-1%</f>
        <v>-0.01</v>
      </c>
      <c r="E13" s="11">
        <f>IFERROR(PMT($B$16,$B$15,$B$13*(-1)),"")</f>
        <v>0</v>
      </c>
      <c r="F13" s="11">
        <f>IFERROR(PMT($D13/12,$B$15,$B$13*(-1)),"")</f>
        <v>0</v>
      </c>
      <c r="G13" s="11">
        <f>IFERROR(E13-F13,"")</f>
        <v>0</v>
      </c>
      <c r="H13" s="11">
        <f>IFERROR(G13*12,"")</f>
        <v>0</v>
      </c>
    </row>
    <row r="14" spans="1:8" x14ac:dyDescent="0.25">
      <c r="A14" s="14" t="s">
        <v>7</v>
      </c>
      <c r="B14" s="17"/>
      <c r="C14" s="38" t="s">
        <v>13</v>
      </c>
      <c r="D14" s="40">
        <f>B14</f>
        <v>0</v>
      </c>
      <c r="E14" s="42">
        <f>IFERROR(PMT($B$16,$B$15,$B$13*(-1)),"")</f>
        <v>0</v>
      </c>
      <c r="F14" s="47">
        <f>IFERROR(PMT($D14/12,$B$15,$B$13*(-1)),"")</f>
        <v>0</v>
      </c>
      <c r="G14" s="4">
        <f>IFERROR(E14-F14,"")</f>
        <v>0</v>
      </c>
      <c r="H14" s="4">
        <f>IFERROR(G14*12,"")</f>
        <v>0</v>
      </c>
    </row>
    <row r="15" spans="1:8" x14ac:dyDescent="0.25">
      <c r="A15" s="22" t="s">
        <v>14</v>
      </c>
      <c r="B15" s="23">
        <v>360</v>
      </c>
      <c r="C15" s="44"/>
      <c r="D15" s="45"/>
      <c r="E15" s="46"/>
      <c r="F15" s="48"/>
      <c r="G15" s="50" t="s">
        <v>9</v>
      </c>
      <c r="H15" s="34">
        <f>SUM(H13:H14)</f>
        <v>0</v>
      </c>
    </row>
    <row r="16" spans="1:8" x14ac:dyDescent="0.25">
      <c r="A16" s="25" t="s">
        <v>8</v>
      </c>
      <c r="B16" s="26">
        <f>B14/12</f>
        <v>0</v>
      </c>
      <c r="C16" s="39"/>
      <c r="D16" s="41"/>
      <c r="E16" s="43"/>
      <c r="F16" s="49"/>
      <c r="G16" s="51"/>
      <c r="H16" s="35"/>
    </row>
    <row r="17" spans="3:5" x14ac:dyDescent="0.25"/>
    <row r="18" spans="3:5" x14ac:dyDescent="0.25"/>
    <row r="19" spans="3:5" x14ac:dyDescent="0.25"/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/>
    <row r="28" spans="3:5" x14ac:dyDescent="0.25"/>
    <row r="29" spans="3:5" x14ac:dyDescent="0.25"/>
    <row r="30" spans="3:5" x14ac:dyDescent="0.25"/>
    <row r="31" spans="3:5" hidden="1" x14ac:dyDescent="0.25"/>
    <row r="32" spans="3:5" hidden="1" x14ac:dyDescent="0.25"/>
    <row r="33" hidden="1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</sheetData>
  <sheetProtection algorithmName="SHA-512" hashValue="nB9sAFQBXHLWgkjFKFtRUPcnRnY8sqzYvojyWd1HPAlAfGWj2cCmEln7MUM4ENOSylEyp6kGbpFtmpKiFnVy0Q==" saltValue="LFjSC+OqNYPsN6KeeuZ9BQ==" spinCount="100000" sheet="1" objects="1" selectLockedCells="1"/>
  <mergeCells count="13">
    <mergeCell ref="A2:H2"/>
    <mergeCell ref="H15:H16"/>
    <mergeCell ref="A4:B4"/>
    <mergeCell ref="C7:C8"/>
    <mergeCell ref="D7:D8"/>
    <mergeCell ref="E7:E8"/>
    <mergeCell ref="F7:F8"/>
    <mergeCell ref="A12:B12"/>
    <mergeCell ref="C14:C16"/>
    <mergeCell ref="D14:D16"/>
    <mergeCell ref="E14:E16"/>
    <mergeCell ref="F14:F16"/>
    <mergeCell ref="G15:G16"/>
  </mergeCells>
  <pageMargins left="0.5" right="0.5" top="0.75" bottom="0.5" header="0.3" footer="0.3"/>
  <pageSetup scale="91" fitToHeight="0" orientation="landscape" r:id="rId1"/>
  <headerFooter>
    <oddFooter>&amp;L&amp;"Arial,Bold"&amp;8
Buydown Calculator - Wholesale FM-641 rev. 01     &amp;C&amp;"Arial,Bold"&amp;8
&amp;P of &amp;N 10/27/2022&amp;R&amp;"Arial,Bold"&amp;8&amp;K004C43
&amp;K727071plazahomemortgage.com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Buydown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Jungers</dc:creator>
  <cp:lastModifiedBy>Khristina Caasi</cp:lastModifiedBy>
  <cp:lastPrinted>2022-10-28T13:19:58Z</cp:lastPrinted>
  <dcterms:created xsi:type="dcterms:W3CDTF">2016-12-29T17:07:54Z</dcterms:created>
  <dcterms:modified xsi:type="dcterms:W3CDTF">2022-10-31T20:09:46Z</dcterms:modified>
</cp:coreProperties>
</file>